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edm\Desktop\Lectures\AAEC 2401\"/>
    </mc:Choice>
  </mc:AlternateContent>
  <xr:revisionPtr revIDLastSave="0" documentId="13_ncr:1_{F226817D-9D3E-45EC-80A7-493F983AD8A9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Qualitative data" sheetId="3" r:id="rId1"/>
    <sheet name="Quantitative data" sheetId="5" r:id="rId2"/>
    <sheet name="Quantitative data 2" sheetId="6" r:id="rId3"/>
  </sheets>
  <definedNames>
    <definedName name="_xlnm._FilterDatabase" localSheetId="0" hidden="1">'Qualitative data'!$C$3:$C$51</definedName>
    <definedName name="_xlnm.Extract" localSheetId="0">'Qualitative data'!$E$9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7" i="3" l="1"/>
  <c r="F76" i="3"/>
  <c r="F75" i="3"/>
  <c r="F66" i="3"/>
  <c r="F65" i="3"/>
  <c r="F64" i="3"/>
  <c r="F63" i="3"/>
  <c r="F62" i="3"/>
  <c r="F74" i="3"/>
  <c r="F73" i="3"/>
  <c r="F61" i="3"/>
  <c r="F72" i="3"/>
  <c r="F71" i="3"/>
  <c r="F70" i="3"/>
  <c r="F55" i="3"/>
  <c r="F60" i="3"/>
  <c r="F57" i="3"/>
  <c r="F69" i="3"/>
  <c r="F68" i="3"/>
  <c r="F67" i="3"/>
  <c r="F54" i="3"/>
  <c r="F59" i="3"/>
  <c r="F58" i="3"/>
  <c r="F56" i="3"/>
  <c r="J12" i="6"/>
  <c r="N6" i="6"/>
  <c r="N7" i="6" s="1"/>
  <c r="N8" i="6" s="1"/>
  <c r="N9" i="6" s="1"/>
  <c r="N10" i="6" s="1"/>
  <c r="N11" i="6" s="1"/>
  <c r="N12" i="6" s="1"/>
  <c r="K13" i="6"/>
  <c r="L9" i="6" s="1"/>
  <c r="L8" i="6" l="1"/>
  <c r="L7" i="6"/>
  <c r="L6" i="6"/>
  <c r="L12" i="6"/>
  <c r="L10" i="6"/>
  <c r="L11" i="6"/>
  <c r="J7" i="6"/>
  <c r="J8" i="6"/>
  <c r="J9" i="6"/>
  <c r="J10" i="6"/>
  <c r="J11" i="6"/>
  <c r="J6" i="6"/>
  <c r="E6" i="6"/>
  <c r="E5" i="6"/>
  <c r="E7" i="6" s="1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10" i="3"/>
  <c r="M6" i="6" l="1"/>
  <c r="M7" i="6" s="1"/>
  <c r="M8" i="6" s="1"/>
  <c r="M9" i="6" s="1"/>
  <c r="M10" i="6" s="1"/>
  <c r="M11" i="6" s="1"/>
  <c r="M12" i="6" s="1"/>
  <c r="L13" i="6"/>
  <c r="F34" i="3"/>
  <c r="H33" i="3" s="1"/>
  <c r="G10" i="5"/>
  <c r="G7" i="5"/>
  <c r="F8" i="5"/>
  <c r="F9" i="5"/>
  <c r="F10" i="5"/>
  <c r="E11" i="5"/>
  <c r="G9" i="5" s="1"/>
  <c r="D11" i="5"/>
  <c r="F7" i="5" s="1"/>
  <c r="F11" i="5" s="1"/>
  <c r="H10" i="3" l="1"/>
  <c r="I10" i="3" s="1"/>
  <c r="H11" i="3"/>
  <c r="H19" i="3"/>
  <c r="H18" i="3"/>
  <c r="H27" i="3"/>
  <c r="H16" i="3"/>
  <c r="H15" i="3"/>
  <c r="H20" i="3"/>
  <c r="H32" i="3"/>
  <c r="H25" i="3"/>
  <c r="H28" i="3"/>
  <c r="H22" i="3"/>
  <c r="H30" i="3"/>
  <c r="H12" i="3"/>
  <c r="H24" i="3"/>
  <c r="H23" i="3"/>
  <c r="H13" i="3"/>
  <c r="H31" i="3"/>
  <c r="H17" i="3"/>
  <c r="H21" i="3"/>
  <c r="H14" i="3"/>
  <c r="H29" i="3"/>
  <c r="H26" i="3"/>
  <c r="G8" i="5"/>
  <c r="G11" i="5" s="1"/>
  <c r="H34" i="3" l="1"/>
  <c r="I11" i="3"/>
  <c r="I12" i="3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</calcChain>
</file>

<file path=xl/sharedStrings.xml><?xml version="1.0" encoding="utf-8"?>
<sst xmlns="http://schemas.openxmlformats.org/spreadsheetml/2006/main" count="202" uniqueCount="108">
  <si>
    <t>Min</t>
  </si>
  <si>
    <t>Max</t>
  </si>
  <si>
    <t>John Adams</t>
  </si>
  <si>
    <t>Mass.</t>
  </si>
  <si>
    <t>Schuyler Colfax</t>
  </si>
  <si>
    <t>New York</t>
  </si>
  <si>
    <t>Henry Wallace</t>
  </si>
  <si>
    <t>Iowa</t>
  </si>
  <si>
    <t>Thomas Jefferson</t>
  </si>
  <si>
    <t>Virginia</t>
  </si>
  <si>
    <t>Henry Wilson</t>
  </si>
  <si>
    <t>New Hampshire</t>
  </si>
  <si>
    <t>Harry Truman</t>
  </si>
  <si>
    <t>Missouri</t>
  </si>
  <si>
    <t>Aaron Burr</t>
  </si>
  <si>
    <t>New Jersey</t>
  </si>
  <si>
    <t>William Wheeler</t>
  </si>
  <si>
    <t>Alben Barkley</t>
  </si>
  <si>
    <t>George Clinton</t>
  </si>
  <si>
    <t>Chester Arthur</t>
  </si>
  <si>
    <t xml:space="preserve">Vermont </t>
  </si>
  <si>
    <t>Richard Nixon</t>
  </si>
  <si>
    <t>California</t>
  </si>
  <si>
    <t>Elbridge Gerry</t>
  </si>
  <si>
    <t>Thomas Hendricks</t>
  </si>
  <si>
    <t>Ohio</t>
  </si>
  <si>
    <t>Lyndon Johnson</t>
  </si>
  <si>
    <t>Texas</t>
  </si>
  <si>
    <t>Daniel Tompkins</t>
  </si>
  <si>
    <t>Levi Morton</t>
  </si>
  <si>
    <t>Vermont</t>
  </si>
  <si>
    <t>Hubert Humphrey</t>
  </si>
  <si>
    <t>South Dakota</t>
  </si>
  <si>
    <t>John Calhoun</t>
  </si>
  <si>
    <t>South Carolina</t>
  </si>
  <si>
    <t>Adlai Stevenson</t>
  </si>
  <si>
    <t>Kentucky</t>
  </si>
  <si>
    <t>Spiro Agnew</t>
  </si>
  <si>
    <t>Maryland</t>
  </si>
  <si>
    <t>Martin Van Buren</t>
  </si>
  <si>
    <t>Garrett Hobart</t>
  </si>
  <si>
    <t>Gerald Ford</t>
  </si>
  <si>
    <t>Nebraska</t>
  </si>
  <si>
    <t>Richard Johnson</t>
  </si>
  <si>
    <t>Theodore Roosevelt</t>
  </si>
  <si>
    <t>Nelson Rockefeller</t>
  </si>
  <si>
    <t>Maine</t>
  </si>
  <si>
    <t>John Tyler</t>
  </si>
  <si>
    <t>Charles Fairbanks</t>
  </si>
  <si>
    <t>Walter Mondale</t>
  </si>
  <si>
    <t>Minnesota</t>
  </si>
  <si>
    <t>George Dallas</t>
  </si>
  <si>
    <t>Penn.</t>
  </si>
  <si>
    <t>James Sherman</t>
  </si>
  <si>
    <t>George Bush</t>
  </si>
  <si>
    <t>Millard Fillmore</t>
  </si>
  <si>
    <t>Thomas Marshall</t>
  </si>
  <si>
    <t>Indiana</t>
  </si>
  <si>
    <t>Dan Quayle</t>
  </si>
  <si>
    <t>William King</t>
  </si>
  <si>
    <t>North Carolina</t>
  </si>
  <si>
    <t>Calvin Coolidge</t>
  </si>
  <si>
    <t>Al Gore</t>
  </si>
  <si>
    <t>Washington D.C.</t>
  </si>
  <si>
    <t>John Breckinridge</t>
  </si>
  <si>
    <t>Charles Dawes</t>
  </si>
  <si>
    <t>Richard Cheney</t>
  </si>
  <si>
    <t>Hannibal Hamlin</t>
  </si>
  <si>
    <t>Charles Curtis</t>
  </si>
  <si>
    <t>Kansas</t>
  </si>
  <si>
    <t>Joe Biden</t>
  </si>
  <si>
    <t>Andrew Johnson</t>
  </si>
  <si>
    <t>John Garner</t>
  </si>
  <si>
    <t>blank</t>
  </si>
  <si>
    <t>Name</t>
  </si>
  <si>
    <t>State</t>
  </si>
  <si>
    <t>Marital status</t>
  </si>
  <si>
    <t>Never married</t>
  </si>
  <si>
    <t>Married</t>
  </si>
  <si>
    <t>Widowed</t>
  </si>
  <si>
    <t>Divorced</t>
  </si>
  <si>
    <t>Total</t>
  </si>
  <si>
    <t>More</t>
  </si>
  <si>
    <t>Frequency</t>
  </si>
  <si>
    <t>Midpoint</t>
  </si>
  <si>
    <t>Rel. Freq.</t>
  </si>
  <si>
    <t>Cumul. Freq.</t>
  </si>
  <si>
    <t>Eruption</t>
  </si>
  <si>
    <t>Class width</t>
  </si>
  <si>
    <t>Class</t>
  </si>
  <si>
    <t>Lower limit</t>
  </si>
  <si>
    <t>Upper limit</t>
  </si>
  <si>
    <t>Freq</t>
  </si>
  <si>
    <t>Bin</t>
  </si>
  <si>
    <t>Data -&gt; Data Analysis -&gt; Histogram -&gt; Input Range should be range of raw data ("Eruption" column) -&gt; Bin range should be the "Upper limit" column -&gt; Output range should be cell where you want the output</t>
  </si>
  <si>
    <t>670-679</t>
  </si>
  <si>
    <t>680-689</t>
  </si>
  <si>
    <t>690-699</t>
  </si>
  <si>
    <t>700-709</t>
  </si>
  <si>
    <t>710-719</t>
  </si>
  <si>
    <t>720-729</t>
  </si>
  <si>
    <t>730-739</t>
  </si>
  <si>
    <t>Cumul. Rel. Freq.</t>
  </si>
  <si>
    <t>Data -&gt; Filter -&gt; Advanced Filter -&gt; Check "Copy to another location" -&gt; List Range should be "State" column -&gt; Keep "Criteria range" blank -&gt; "Copy to" should be any cell where you want the results -&gt; Check "Unique records only"</t>
  </si>
  <si>
    <t>&lt;- COUNTIF($C$2:$C$48, E8)</t>
  </si>
  <si>
    <t>740-749</t>
  </si>
  <si>
    <t>Freq.</t>
  </si>
  <si>
    <t>NOTE: BE SURE TO CHECK ALL SHEETS IN THIS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</si>
</sst>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1" fillId="0" borderId="0" xfId="0" applyFont="1"/>
    <xf numFmtId="9" fontId="0" fillId="0" borderId="0" xfId="1" applyFont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0" fontId="6" fillId="0" borderId="0" xfId="0" applyFont="1" applyAlignment="1">
      <alignment horizontal="left" vertical="center" wrapText="1" readingOrder="1"/>
    </xf>
    <xf numFmtId="0" fontId="7" fillId="0" borderId="0" xfId="0" applyFont="1" applyAlignment="1">
      <alignment horizontal="left" vertical="center" wrapText="1" readingOrder="1"/>
    </xf>
    <xf numFmtId="0" fontId="4" fillId="0" borderId="1" xfId="0" applyFont="1" applyBorder="1" applyAlignment="1">
      <alignment horizontal="left" vertical="center" readingOrder="1"/>
    </xf>
    <xf numFmtId="164" fontId="0" fillId="0" borderId="0" xfId="0" applyNumberFormat="1"/>
    <xf numFmtId="164" fontId="0" fillId="0" borderId="1" xfId="0" applyNumberFormat="1" applyBorder="1"/>
    <xf numFmtId="164" fontId="4" fillId="0" borderId="0" xfId="0" applyNumberFormat="1" applyFont="1" applyAlignment="1">
      <alignment horizontal="right" vertical="center" readingOrder="1"/>
    </xf>
    <xf numFmtId="164" fontId="4" fillId="0" borderId="1" xfId="0" applyNumberFormat="1" applyFont="1" applyBorder="1" applyAlignment="1">
      <alignment horizontal="right" vertical="center" readingOrder="1"/>
    </xf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4" fillId="0" borderId="9" xfId="0" applyFont="1" applyBorder="1" applyAlignment="1">
      <alignment horizontal="left" vertical="center" readingOrder="1"/>
    </xf>
    <xf numFmtId="0" fontId="4" fillId="0" borderId="10" xfId="0" applyFont="1" applyBorder="1" applyAlignment="1">
      <alignment horizontal="left" vertical="center" readingOrder="1"/>
    </xf>
    <xf numFmtId="0" fontId="4" fillId="0" borderId="11" xfId="0" applyFont="1" applyBorder="1" applyAlignment="1">
      <alignment horizontal="left" vertical="center" readingOrder="1"/>
    </xf>
    <xf numFmtId="0" fontId="4" fillId="0" borderId="12" xfId="0" applyFont="1" applyBorder="1" applyAlignment="1">
      <alignment horizontal="left" vertical="center" readingOrder="1"/>
    </xf>
    <xf numFmtId="0" fontId="1" fillId="0" borderId="4" xfId="0" applyFont="1" applyBorder="1"/>
    <xf numFmtId="0" fontId="8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Birth States of VPs</a:t>
            </a:r>
          </a:p>
          <a:p>
            <a:pPr>
              <a:defRPr/>
            </a:pPr>
            <a:r>
              <a:rPr lang="en-US"/>
              <a:t>(Bar</a:t>
            </a:r>
            <a:r>
              <a:rPr lang="en-US" baseline="0"/>
              <a:t> chart - </a:t>
            </a:r>
            <a:r>
              <a:rPr lang="en-US"/>
              <a:t>Relative Frequency)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'Qualitative data'!$H$9</c:f>
              <c:strCache>
                <c:ptCount val="1"/>
                <c:pt idx="0">
                  <c:v>Rel. Freq.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'Qualitative data'!$E$10:$E$33</c:f>
              <c:strCache>
                <c:ptCount val="24"/>
                <c:pt idx="0">
                  <c:v>Mass.</c:v>
                </c:pt>
                <c:pt idx="1">
                  <c:v>Virginia</c:v>
                </c:pt>
                <c:pt idx="2">
                  <c:v>New Jersey</c:v>
                </c:pt>
                <c:pt idx="3">
                  <c:v>New York</c:v>
                </c:pt>
                <c:pt idx="4">
                  <c:v>South Carolina</c:v>
                </c:pt>
                <c:pt idx="5">
                  <c:v>New Hampshire</c:v>
                </c:pt>
                <c:pt idx="6">
                  <c:v>Vermont </c:v>
                </c:pt>
                <c:pt idx="7">
                  <c:v>Ohio</c:v>
                </c:pt>
                <c:pt idx="8">
                  <c:v>Vermont</c:v>
                </c:pt>
                <c:pt idx="9">
                  <c:v>Kentucky</c:v>
                </c:pt>
                <c:pt idx="10">
                  <c:v>Iowa</c:v>
                </c:pt>
                <c:pt idx="11">
                  <c:v>Missouri</c:v>
                </c:pt>
                <c:pt idx="12">
                  <c:v>California</c:v>
                </c:pt>
                <c:pt idx="13">
                  <c:v>Texas</c:v>
                </c:pt>
                <c:pt idx="14">
                  <c:v>South Dakota</c:v>
                </c:pt>
                <c:pt idx="15">
                  <c:v>Maryland</c:v>
                </c:pt>
                <c:pt idx="16">
                  <c:v>Nebraska</c:v>
                </c:pt>
                <c:pt idx="17">
                  <c:v>Penn.</c:v>
                </c:pt>
                <c:pt idx="18">
                  <c:v>North Carolina</c:v>
                </c:pt>
                <c:pt idx="19">
                  <c:v>Maine</c:v>
                </c:pt>
                <c:pt idx="20">
                  <c:v>Indiana</c:v>
                </c:pt>
                <c:pt idx="21">
                  <c:v>Kansas</c:v>
                </c:pt>
                <c:pt idx="22">
                  <c:v>Minnesota</c:v>
                </c:pt>
                <c:pt idx="23">
                  <c:v>Washington D.C.</c:v>
                </c:pt>
              </c:strCache>
            </c:strRef>
          </c:cat>
          <c:val>
            <c:numRef>
              <c:f>'Qualitative data'!$H$10:$H$33</c:f>
              <c:numCache>
                <c:formatCode>0.0000</c:formatCode>
                <c:ptCount val="24"/>
                <c:pt idx="0">
                  <c:v>6.3829787234042548E-2</c:v>
                </c:pt>
                <c:pt idx="1">
                  <c:v>4.2553191489361701E-2</c:v>
                </c:pt>
                <c:pt idx="2">
                  <c:v>4.2553191489361701E-2</c:v>
                </c:pt>
                <c:pt idx="3">
                  <c:v>0.1702127659574468</c:v>
                </c:pt>
                <c:pt idx="4">
                  <c:v>2.1276595744680851E-2</c:v>
                </c:pt>
                <c:pt idx="5">
                  <c:v>2.1276595744680851E-2</c:v>
                </c:pt>
                <c:pt idx="6">
                  <c:v>2.1276595744680851E-2</c:v>
                </c:pt>
                <c:pt idx="7">
                  <c:v>6.3829787234042548E-2</c:v>
                </c:pt>
                <c:pt idx="8">
                  <c:v>4.2553191489361701E-2</c:v>
                </c:pt>
                <c:pt idx="9">
                  <c:v>8.5106382978723402E-2</c:v>
                </c:pt>
                <c:pt idx="10">
                  <c:v>2.1276595744680851E-2</c:v>
                </c:pt>
                <c:pt idx="11">
                  <c:v>2.1276595744680851E-2</c:v>
                </c:pt>
                <c:pt idx="12">
                  <c:v>2.1276595744680851E-2</c:v>
                </c:pt>
                <c:pt idx="13">
                  <c:v>4.2553191489361701E-2</c:v>
                </c:pt>
                <c:pt idx="14">
                  <c:v>2.1276595744680851E-2</c:v>
                </c:pt>
                <c:pt idx="15">
                  <c:v>2.1276595744680851E-2</c:v>
                </c:pt>
                <c:pt idx="16">
                  <c:v>4.2553191489361701E-2</c:v>
                </c:pt>
                <c:pt idx="17">
                  <c:v>4.2553191489361701E-2</c:v>
                </c:pt>
                <c:pt idx="18">
                  <c:v>4.2553191489361701E-2</c:v>
                </c:pt>
                <c:pt idx="19">
                  <c:v>4.2553191489361701E-2</c:v>
                </c:pt>
                <c:pt idx="20">
                  <c:v>4.2553191489361701E-2</c:v>
                </c:pt>
                <c:pt idx="21">
                  <c:v>2.1276595744680851E-2</c:v>
                </c:pt>
                <c:pt idx="22">
                  <c:v>2.1276595744680851E-2</c:v>
                </c:pt>
                <c:pt idx="2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3-425A-84A1-5A95617F1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9"/>
        <c:overlap val="-27"/>
        <c:axId val="21185488"/>
        <c:axId val="21184240"/>
      </c:barChart>
      <c:catAx>
        <c:axId val="21185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4240"/>
        <c:crosses val="autoZero"/>
        <c:auto val="1"/>
        <c:lblAlgn val="ctr"/>
        <c:lblOffset val="100"/>
        <c:noMultiLvlLbl val="0"/>
      </c:catAx>
      <c:valAx>
        <c:axId val="211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Rel. Freq.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5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Birth States of VPs</a:t>
            </a:r>
          </a:p>
          <a:p>
            <a:pPr>
              <a:defRPr/>
            </a:pPr>
            <a:r>
              <a:rPr lang="en-US"/>
              <a:t>(Bar chart - Frequency)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'Qualitative data'!$F$9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'Qualitative data'!$E$10:$E$33</c:f>
              <c:strCache>
                <c:ptCount val="24"/>
                <c:pt idx="0">
                  <c:v>Mass.</c:v>
                </c:pt>
                <c:pt idx="1">
                  <c:v>Virginia</c:v>
                </c:pt>
                <c:pt idx="2">
                  <c:v>New Jersey</c:v>
                </c:pt>
                <c:pt idx="3">
                  <c:v>New York</c:v>
                </c:pt>
                <c:pt idx="4">
                  <c:v>South Carolina</c:v>
                </c:pt>
                <c:pt idx="5">
                  <c:v>New Hampshire</c:v>
                </c:pt>
                <c:pt idx="6">
                  <c:v>Vermont </c:v>
                </c:pt>
                <c:pt idx="7">
                  <c:v>Ohio</c:v>
                </c:pt>
                <c:pt idx="8">
                  <c:v>Vermont</c:v>
                </c:pt>
                <c:pt idx="9">
                  <c:v>Kentucky</c:v>
                </c:pt>
                <c:pt idx="10">
                  <c:v>Iowa</c:v>
                </c:pt>
                <c:pt idx="11">
                  <c:v>Missouri</c:v>
                </c:pt>
                <c:pt idx="12">
                  <c:v>California</c:v>
                </c:pt>
                <c:pt idx="13">
                  <c:v>Texas</c:v>
                </c:pt>
                <c:pt idx="14">
                  <c:v>South Dakota</c:v>
                </c:pt>
                <c:pt idx="15">
                  <c:v>Maryland</c:v>
                </c:pt>
                <c:pt idx="16">
                  <c:v>Nebraska</c:v>
                </c:pt>
                <c:pt idx="17">
                  <c:v>Penn.</c:v>
                </c:pt>
                <c:pt idx="18">
                  <c:v>North Carolina</c:v>
                </c:pt>
                <c:pt idx="19">
                  <c:v>Maine</c:v>
                </c:pt>
                <c:pt idx="20">
                  <c:v>Indiana</c:v>
                </c:pt>
                <c:pt idx="21">
                  <c:v>Kansas</c:v>
                </c:pt>
                <c:pt idx="22">
                  <c:v>Minnesota</c:v>
                </c:pt>
                <c:pt idx="23">
                  <c:v>Washington D.C.</c:v>
                </c:pt>
              </c:strCache>
            </c:strRef>
          </c:cat>
          <c:val>
            <c:numRef>
              <c:f>'Qualitative data'!$F$10:$F$33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C-4268-9B20-D039D7A06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9"/>
        <c:overlap val="-27"/>
        <c:axId val="21185488"/>
        <c:axId val="21184240"/>
      </c:barChart>
      <c:catAx>
        <c:axId val="21185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4240"/>
        <c:crosses val="autoZero"/>
        <c:auto val="1"/>
        <c:lblAlgn val="ctr"/>
        <c:lblOffset val="100"/>
        <c:noMultiLvlLbl val="0"/>
      </c:catAx>
      <c:valAx>
        <c:axId val="211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5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Birth States of VPs</a:t>
            </a:r>
          </a:p>
          <a:p>
            <a:pPr>
              <a:defRPr/>
            </a:pPr>
            <a:r>
              <a:rPr lang="en-US"/>
              <a:t>(Pareto chart)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'Qualitative data'!$F$53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'Qualitative data'!$E$54:$E$77</c:f>
              <c:strCache>
                <c:ptCount val="24"/>
                <c:pt idx="0">
                  <c:v>New York</c:v>
                </c:pt>
                <c:pt idx="1">
                  <c:v>Kentucky</c:v>
                </c:pt>
                <c:pt idx="2">
                  <c:v>Mass.</c:v>
                </c:pt>
                <c:pt idx="3">
                  <c:v>Ohio</c:v>
                </c:pt>
                <c:pt idx="4">
                  <c:v>Virginia</c:v>
                </c:pt>
                <c:pt idx="5">
                  <c:v>New Jersey</c:v>
                </c:pt>
                <c:pt idx="6">
                  <c:v>Vermont</c:v>
                </c:pt>
                <c:pt idx="7">
                  <c:v>Texas</c:v>
                </c:pt>
                <c:pt idx="8">
                  <c:v>Nebraska</c:v>
                </c:pt>
                <c:pt idx="9">
                  <c:v>Penn.</c:v>
                </c:pt>
                <c:pt idx="10">
                  <c:v>North Carolina</c:v>
                </c:pt>
                <c:pt idx="11">
                  <c:v>Maine</c:v>
                </c:pt>
                <c:pt idx="12">
                  <c:v>Indiana</c:v>
                </c:pt>
                <c:pt idx="13">
                  <c:v>South Carolina</c:v>
                </c:pt>
                <c:pt idx="14">
                  <c:v>New Hampshire</c:v>
                </c:pt>
                <c:pt idx="15">
                  <c:v>Vermont </c:v>
                </c:pt>
                <c:pt idx="16">
                  <c:v>Iowa</c:v>
                </c:pt>
                <c:pt idx="17">
                  <c:v>Missouri</c:v>
                </c:pt>
                <c:pt idx="18">
                  <c:v>California</c:v>
                </c:pt>
                <c:pt idx="19">
                  <c:v>South Dakota</c:v>
                </c:pt>
                <c:pt idx="20">
                  <c:v>Maryland</c:v>
                </c:pt>
                <c:pt idx="21">
                  <c:v>Kansas</c:v>
                </c:pt>
                <c:pt idx="22">
                  <c:v>Minnesota</c:v>
                </c:pt>
                <c:pt idx="23">
                  <c:v>Washington D.C.</c:v>
                </c:pt>
              </c:strCache>
            </c:strRef>
          </c:cat>
          <c:val>
            <c:numRef>
              <c:f>'Qualitative data'!$F$54:$F$77</c:f>
              <c:numCache>
                <c:formatCode>General</c:formatCode>
                <c:ptCount val="24"/>
                <c:pt idx="0">
                  <c:v>8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A-4060-A757-E53185370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-27"/>
        <c:axId val="411931968"/>
        <c:axId val="411933216"/>
      </c:barChart>
      <c:catAx>
        <c:axId val="411931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933216"/>
        <c:crosses val="autoZero"/>
        <c:auto val="1"/>
        <c:lblAlgn val="ctr"/>
        <c:lblOffset val="100"/>
        <c:noMultiLvlLbl val="0"/>
      </c:catAx>
      <c:valAx>
        <c:axId val="41193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93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Marital Status</a:t>
            </a:r>
          </a:p>
          <a:p>
            <a:pPr>
              <a:defRPr/>
            </a:pPr>
            <a:r>
              <a:rPr lang="en-US"/>
              <a:t>(Side-by-side</a:t>
            </a:r>
            <a:r>
              <a:rPr lang="en-US" baseline="0"/>
              <a:t> Bar Chart)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'Quantitative data'!$D$6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'Quantitative data'!$C$7:$C$10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'Quantitative data'!$D$7:$D$10</c:f>
              <c:numCache>
                <c:formatCode>General</c:formatCode>
                <c:ptCount val="4"/>
                <c:pt idx="0">
                  <c:v>40.4</c:v>
                </c:pt>
                <c:pt idx="1">
                  <c:v>112.6</c:v>
                </c:pt>
                <c:pt idx="2">
                  <c:v>13.8</c:v>
                </c:pt>
                <c:pt idx="3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69-4950-9212-0D8BED7F0267}"/>
            </c:ext>
          </c:extLst>
        </c:ser>
        <c:ser>
          <c:idx val="1"/>
          <c:order val="1"/>
          <c:tx>
            <c:strRef>
              <c:f>'Quantitative data'!$E$6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'Quantitative data'!$C$7:$C$10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'Quantitative data'!$E$7:$E$10</c:f>
              <c:numCache>
                <c:formatCode>General</c:formatCode>
                <c:ptCount val="4"/>
                <c:pt idx="0">
                  <c:v>55.3</c:v>
                </c:pt>
                <c:pt idx="1">
                  <c:v>127.7</c:v>
                </c:pt>
                <c:pt idx="2">
                  <c:v>13.9</c:v>
                </c:pt>
                <c:pt idx="3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69-4950-9212-0D8BED7F02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0"/>
        <c:axId val="1883617743"/>
        <c:axId val="1879886591"/>
      </c:barChart>
      <c:catAx>
        <c:axId val="1883617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886591"/>
        <c:crosses val="autoZero"/>
        <c:auto val="1"/>
        <c:lblAlgn val="ctr"/>
        <c:lblOffset val="100"/>
        <c:noMultiLvlLbl val="0"/>
      </c:catAx>
      <c:valAx>
        <c:axId val="187988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617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Marital Status</a:t>
            </a:r>
          </a:p>
          <a:p>
            <a:pPr>
              <a:defRPr/>
            </a:pPr>
            <a:r>
              <a:rPr lang="en-US"/>
              <a:t>(Pie Chart)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9E-4A37-9E14-1BC45DC1418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9E-4A37-9E14-1BC45DC1418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9E-4A37-9E14-1BC45DC1418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39E-4A37-9E14-1BC45DC1418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'Quantitative data'!$C$18:$C$21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'Quantitative data'!$D$18:$D$21</c:f>
              <c:numCache>
                <c:formatCode>0%</c:formatCode>
                <c:ptCount val="4"/>
                <c:pt idx="0">
                  <c:v>0.25170687300864814</c:v>
                </c:pt>
                <c:pt idx="1">
                  <c:v>0.58124715521165227</c:v>
                </c:pt>
                <c:pt idx="2">
                  <c:v>6.3268092853891664E-2</c:v>
                </c:pt>
                <c:pt idx="3">
                  <c:v>0.10377787892580792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C-4955-95C8-4372134533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Marital Status</a:t>
            </a:r>
          </a:p>
          <a:p>
            <a:pPr>
              <a:defRPr/>
            </a:pPr>
            <a:r>
              <a:rPr lang="en-US"/>
              <a:t>(Horizontal</a:t>
            </a:r>
            <a:r>
              <a:rPr lang="en-US" baseline="0"/>
              <a:t> Bar Chart)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'Quantitative data'!$D$6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'Quantitative data'!$C$7:$C$10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'Quantitative data'!$D$7:$D$10</c:f>
              <c:numCache>
                <c:formatCode>General</c:formatCode>
                <c:ptCount val="4"/>
                <c:pt idx="0">
                  <c:v>40.4</c:v>
                </c:pt>
                <c:pt idx="1">
                  <c:v>112.6</c:v>
                </c:pt>
                <c:pt idx="2">
                  <c:v>13.8</c:v>
                </c:pt>
                <c:pt idx="3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D-4413-BEC4-D9144A294514}"/>
            </c:ext>
          </c:extLst>
        </c:ser>
        <c:ser>
          <c:idx val="1"/>
          <c:order val="1"/>
          <c:tx>
            <c:strRef>
              <c:f>'Quantitative data'!$E$6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'Quantitative data'!$C$7:$C$10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'Quantitative data'!$E$7:$E$10</c:f>
              <c:numCache>
                <c:formatCode>General</c:formatCode>
                <c:ptCount val="4"/>
                <c:pt idx="0">
                  <c:v>55.3</c:v>
                </c:pt>
                <c:pt idx="1">
                  <c:v>127.7</c:v>
                </c:pt>
                <c:pt idx="2">
                  <c:v>13.9</c:v>
                </c:pt>
                <c:pt idx="3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D-4413-BEC4-D9144A294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0490528"/>
        <c:axId val="460488864"/>
      </c:barChart>
      <c:catAx>
        <c:axId val="46049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488864"/>
        <c:crosses val="autoZero"/>
        <c:auto val="1"/>
        <c:lblAlgn val="ctr"/>
        <c:lblOffset val="100"/>
        <c:noMultiLvlLbl val="0"/>
      </c:catAx>
      <c:valAx>
        <c:axId val="46048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49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Time between Eruptions</a:t>
            </a:r>
          </a:p>
          <a:p>
            <a:pPr>
              <a:defRPr/>
            </a:pPr>
            <a:r>
              <a:rPr lang="en-US"/>
              <a:t>(Histogram)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cat>
            <c:strRef>
              <c:f>'Quantitative data 2'!$H$17:$H$23</c:f>
              <c:strCache>
                <c:ptCount val="7"/>
                <c:pt idx="0">
                  <c:v>670-679</c:v>
                </c:pt>
                <c:pt idx="1">
                  <c:v>680-689</c:v>
                </c:pt>
                <c:pt idx="2">
                  <c:v>690-699</c:v>
                </c:pt>
                <c:pt idx="3">
                  <c:v>700-709</c:v>
                </c:pt>
                <c:pt idx="4">
                  <c:v>710-719</c:v>
                </c:pt>
                <c:pt idx="5">
                  <c:v>720-729</c:v>
                </c:pt>
                <c:pt idx="6">
                  <c:v>730-739</c:v>
                </c:pt>
              </c:strCache>
            </c:strRef>
          </c:cat>
          <c:val>
            <c:numRef>
              <c:f>'Quantitative data 2'!$I$17:$I$23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4B-4F17-9051-3AF577B36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67517984"/>
        <c:axId val="467519232"/>
      </c:barChart>
      <c:catAx>
        <c:axId val="4675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Range (seconds)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7519232"/>
        <c:crosses val="autoZero"/>
        <c:auto val="1"/>
        <c:lblAlgn val="ctr"/>
        <c:lblOffset val="100"/>
        <c:noMultiLvlLbl val="0"/>
      </c:catAx>
      <c:valAx>
        <c:axId val="46751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7517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Time between Eruptions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(Frequency Polygon)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'Quantitative data 2'!$I$33</c:f>
              <c:strCache>
                <c:ptCount val="1"/>
                <c:pt idx="0">
                  <c:v>Freq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'Quantitative data 2'!$H$34:$H$42</c:f>
              <c:numCache>
                <c:formatCode>General</c:formatCode>
                <c:ptCount val="9"/>
                <c:pt idx="0">
                  <c:v>665</c:v>
                </c:pt>
                <c:pt idx="1">
                  <c:v>675</c:v>
                </c:pt>
                <c:pt idx="2">
                  <c:v>685</c:v>
                </c:pt>
                <c:pt idx="3">
                  <c:v>695</c:v>
                </c:pt>
                <c:pt idx="4">
                  <c:v>705</c:v>
                </c:pt>
                <c:pt idx="5">
                  <c:v>715</c:v>
                </c:pt>
                <c:pt idx="6">
                  <c:v>725</c:v>
                </c:pt>
                <c:pt idx="7">
                  <c:v>735</c:v>
                </c:pt>
                <c:pt idx="8">
                  <c:v>745</c:v>
                </c:pt>
              </c:numCache>
            </c:numRef>
          </c:cat>
          <c:val>
            <c:numRef>
              <c:f>'Quantitative data 2'!$I$34:$I$42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7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7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C0-4C31-BF10-A3D574BD3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5335120"/>
        <c:axId val="2045334288"/>
      </c:lineChart>
      <c:catAx>
        <c:axId val="2045335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Class midpoint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334288"/>
        <c:crosses val="autoZero"/>
        <c:auto val="1"/>
        <c:lblAlgn val="ctr"/>
        <c:lblOffset val="100"/>
        <c:noMultiLvlLbl val="0"/>
      </c:catAx>
      <c:valAx>
        <c:axId val="204533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33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Time between Eruptions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(Cumulative Frequency Polygon)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'Quantitative data 2'!$I$50</c:f>
              <c:strCache>
                <c:ptCount val="1"/>
                <c:pt idx="0">
                  <c:v>Cumul. Freq.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'Quantitative data 2'!$H$51:$H$57</c:f>
              <c:numCache>
                <c:formatCode>General</c:formatCode>
                <c:ptCount val="7"/>
                <c:pt idx="0">
                  <c:v>679</c:v>
                </c:pt>
                <c:pt idx="1">
                  <c:v>689</c:v>
                </c:pt>
                <c:pt idx="2">
                  <c:v>699</c:v>
                </c:pt>
                <c:pt idx="3">
                  <c:v>709</c:v>
                </c:pt>
                <c:pt idx="4">
                  <c:v>719</c:v>
                </c:pt>
                <c:pt idx="5">
                  <c:v>729</c:v>
                </c:pt>
                <c:pt idx="6">
                  <c:v>739</c:v>
                </c:pt>
              </c:numCache>
            </c:numRef>
          </c:cat>
          <c:val>
            <c:numRef>
              <c:f>'Quantitative data 2'!$I$51:$I$57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9</c:v>
                </c:pt>
                <c:pt idx="3">
                  <c:v>18</c:v>
                </c:pt>
                <c:pt idx="4">
                  <c:v>27</c:v>
                </c:pt>
                <c:pt idx="5">
                  <c:v>38</c:v>
                </c:pt>
                <c:pt idx="6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54-456C-908D-E146C00FE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6539120"/>
        <c:axId val="2036534960"/>
      </c:lineChart>
      <c:catAx>
        <c:axId val="2036539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Upper limit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534960"/>
        <c:crosses val="autoZero"/>
        <c:auto val="1"/>
        <c:lblAlgn val="ctr"/>
        <c:lblOffset val="100"/>
        <c:noMultiLvlLbl val="0"/>
      </c:catAx>
      <c:valAx>
        <c:axId val="203653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Cumul.</a:t>
                </a:r>
                <a:r>
                  <a:rPr lang="en-US" baseline="0"/>
                  <a:t> </a:t>
                </a:r>
                <a:r>
                  <a:rPr lang="en-US"/>
                  <a:t>Freq.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53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260984</xdr:colOff>
      <xdr:row>7</xdr:row>
      <xdr:rowOff>48576</xdr:rowOff>
    </xdr:from>
    <xdr:to>
      <xdr:col>20</xdr:col>
      <xdr:colOff>501015</xdr:colOff>
      <xdr:row>25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E19FF5-D442-149D-6DE7-223396A53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348615</xdr:colOff>
      <xdr:row>27</xdr:row>
      <xdr:rowOff>163830</xdr:rowOff>
    </xdr:from>
    <xdr:to>
      <xdr:col>20</xdr:col>
      <xdr:colOff>600076</xdr:colOff>
      <xdr:row>46</xdr:row>
      <xdr:rowOff>98109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EA2BA8-5DC3-47C2-9DDB-080FCA234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1095375</xdr:colOff>
      <xdr:row>54</xdr:row>
      <xdr:rowOff>56197</xdr:rowOff>
    </xdr:from>
    <xdr:to>
      <xdr:col>15</xdr:col>
      <xdr:colOff>173355</xdr:colOff>
      <xdr:row>74</xdr:row>
      <xdr:rowOff>55245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4A84DC8-C751-7CC2-DC11-29D90527AD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134302</xdr:rowOff>
    </xdr:from>
    <xdr:to>
      <xdr:col>16</xdr:col>
      <xdr:colOff>304800</xdr:colOff>
      <xdr:row>19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BD6F0-DDFA-4FD2-85EE-3787B96DA4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1904</xdr:colOff>
      <xdr:row>20</xdr:row>
      <xdr:rowOff>174306</xdr:rowOff>
    </xdr:from>
    <xdr:to>
      <xdr:col>16</xdr:col>
      <xdr:colOff>609599</xdr:colOff>
      <xdr:row>36</xdr:row>
      <xdr:rowOff>114299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82056B-13CF-450E-9CF0-8FD42C7E2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152400</xdr:colOff>
      <xdr:row>3</xdr:row>
      <xdr:rowOff>98105</xdr:rowOff>
    </xdr:from>
    <xdr:to>
      <xdr:col>25</xdr:col>
      <xdr:colOff>533400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F05382-DB50-6FAD-0801-B9B8125359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266699</xdr:colOff>
      <xdr:row>7</xdr:row>
      <xdr:rowOff>171450</xdr:rowOff>
    </xdr:from>
    <xdr:to>
      <xdr:col>24</xdr:col>
      <xdr:colOff>226695</xdr:colOff>
      <xdr:row>25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D0BBB5-A055-1E27-E052-09EC74999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74295</xdr:colOff>
      <xdr:row>30</xdr:row>
      <xdr:rowOff>77152</xdr:rowOff>
    </xdr:from>
    <xdr:to>
      <xdr:col>17</xdr:col>
      <xdr:colOff>379095</xdr:colOff>
      <xdr:row>45</xdr:row>
      <xdr:rowOff>101917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EF6C74-A511-FA42-DDCD-B0511E4AC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220980</xdr:colOff>
      <xdr:row>46</xdr:row>
      <xdr:rowOff>151447</xdr:rowOff>
    </xdr:from>
    <xdr:to>
      <xdr:col>17</xdr:col>
      <xdr:colOff>525780</xdr:colOff>
      <xdr:row>61</xdr:row>
      <xdr:rowOff>178117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94A7740-ACF3-2AB2-4F2A-DB3935101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77"/>
  <sheetViews>
    <sheetView tabSelected="1" workbookViewId="0">
      <selection activeCell="G14" sqref="G14"/>
    </sheetView>
  </sheetViews>
  <sheetFormatPr defaultRowHeight="14.4" x14ac:dyDescent="0.3"/>
  <cols>
    <col min="2" max="2" width="19.109375" bestFit="1" customWidth="1"/>
    <col min="3" max="3" width="16.109375" bestFit="1" customWidth="1"/>
    <col min="5" max="5" width="15.77734375" customWidth="1"/>
    <col min="6" max="6" width="10" bestFit="1" customWidth="1"/>
    <col min="7" max="7" width="25.109375" bestFit="1" customWidth="1"/>
    <col min="8" max="8" width="12" bestFit="1" customWidth="1"/>
  </cols>
  <sheetData>
    <row r="2" spans="2:9" ht="25.8" x14ac:dyDescent="0.5">
      <c r="G2" s="24" t="s">
        <v>107</v>
      </c>
    </row>
    <row r="3" spans="2:9" x14ac:dyDescent="0.3">
      <c r="B3" s="17" t="s">
        <v>74</v>
      </c>
      <c r="C3" s="18" t="s">
        <v>75</v>
      </c>
    </row>
    <row r="4" spans="2:9" x14ac:dyDescent="0.3">
      <c r="B4" s="19" t="s">
        <v>2</v>
      </c>
      <c r="C4" s="20" t="s">
        <v>3</v>
      </c>
      <c r="G4" s="2"/>
    </row>
    <row r="5" spans="2:9" x14ac:dyDescent="0.3">
      <c r="B5" s="19" t="s">
        <v>8</v>
      </c>
      <c r="C5" s="20" t="s">
        <v>9</v>
      </c>
      <c r="E5" t="s">
        <v>103</v>
      </c>
      <c r="G5" s="6"/>
    </row>
    <row r="6" spans="2:9" x14ac:dyDescent="0.3">
      <c r="B6" s="19" t="s">
        <v>14</v>
      </c>
      <c r="C6" s="20" t="s">
        <v>15</v>
      </c>
      <c r="G6" s="6"/>
    </row>
    <row r="7" spans="2:9" x14ac:dyDescent="0.3">
      <c r="B7" s="19" t="s">
        <v>18</v>
      </c>
      <c r="C7" s="20" t="s">
        <v>5</v>
      </c>
      <c r="G7" s="6"/>
    </row>
    <row r="8" spans="2:9" x14ac:dyDescent="0.3">
      <c r="B8" s="19" t="s">
        <v>23</v>
      </c>
      <c r="C8" s="20" t="s">
        <v>3</v>
      </c>
      <c r="E8" s="2"/>
      <c r="G8" s="6"/>
    </row>
    <row r="9" spans="2:9" x14ac:dyDescent="0.3">
      <c r="B9" s="19" t="s">
        <v>28</v>
      </c>
      <c r="C9" s="20" t="s">
        <v>5</v>
      </c>
      <c r="E9" s="2" t="s">
        <v>75</v>
      </c>
      <c r="F9" s="2" t="s">
        <v>83</v>
      </c>
      <c r="H9" s="7" t="s">
        <v>85</v>
      </c>
      <c r="I9" s="2" t="s">
        <v>86</v>
      </c>
    </row>
    <row r="10" spans="2:9" x14ac:dyDescent="0.3">
      <c r="B10" s="19" t="s">
        <v>33</v>
      </c>
      <c r="C10" s="20" t="s">
        <v>34</v>
      </c>
      <c r="E10" s="6" t="s">
        <v>3</v>
      </c>
      <c r="F10">
        <f t="shared" ref="F10:F33" si="0">COUNTIF($C$4:$C$50, E10)</f>
        <v>3</v>
      </c>
      <c r="G10" s="6" t="s">
        <v>104</v>
      </c>
      <c r="H10" s="13">
        <f t="shared" ref="H10:H33" si="1">F10/$F$34</f>
        <v>6.3829787234042548E-2</v>
      </c>
      <c r="I10" s="11">
        <f>H10</f>
        <v>6.3829787234042548E-2</v>
      </c>
    </row>
    <row r="11" spans="2:9" x14ac:dyDescent="0.3">
      <c r="B11" s="19" t="s">
        <v>39</v>
      </c>
      <c r="C11" s="20" t="s">
        <v>5</v>
      </c>
      <c r="E11" s="6" t="s">
        <v>9</v>
      </c>
      <c r="F11">
        <f t="shared" si="0"/>
        <v>2</v>
      </c>
      <c r="H11" s="13">
        <f t="shared" si="1"/>
        <v>4.2553191489361701E-2</v>
      </c>
      <c r="I11" s="11">
        <f>I10+H11</f>
        <v>0.10638297872340424</v>
      </c>
    </row>
    <row r="12" spans="2:9" x14ac:dyDescent="0.3">
      <c r="B12" s="19" t="s">
        <v>4</v>
      </c>
      <c r="C12" s="20" t="s">
        <v>5</v>
      </c>
      <c r="E12" s="6" t="s">
        <v>15</v>
      </c>
      <c r="F12">
        <f t="shared" si="0"/>
        <v>2</v>
      </c>
      <c r="H12" s="13">
        <f t="shared" si="1"/>
        <v>4.2553191489361701E-2</v>
      </c>
      <c r="I12" s="11">
        <f t="shared" ref="I12:I33" si="2">I11+H12</f>
        <v>0.14893617021276595</v>
      </c>
    </row>
    <row r="13" spans="2:9" x14ac:dyDescent="0.3">
      <c r="B13" s="19" t="s">
        <v>10</v>
      </c>
      <c r="C13" s="20" t="s">
        <v>11</v>
      </c>
      <c r="E13" s="6" t="s">
        <v>5</v>
      </c>
      <c r="F13">
        <f t="shared" si="0"/>
        <v>8</v>
      </c>
      <c r="H13" s="13">
        <f t="shared" si="1"/>
        <v>0.1702127659574468</v>
      </c>
      <c r="I13" s="11">
        <f t="shared" si="2"/>
        <v>0.31914893617021278</v>
      </c>
    </row>
    <row r="14" spans="2:9" x14ac:dyDescent="0.3">
      <c r="B14" s="19" t="s">
        <v>16</v>
      </c>
      <c r="C14" s="20" t="s">
        <v>5</v>
      </c>
      <c r="E14" s="6" t="s">
        <v>34</v>
      </c>
      <c r="F14">
        <f t="shared" si="0"/>
        <v>1</v>
      </c>
      <c r="H14" s="13">
        <f t="shared" si="1"/>
        <v>2.1276595744680851E-2</v>
      </c>
      <c r="I14" s="11">
        <f t="shared" si="2"/>
        <v>0.34042553191489361</v>
      </c>
    </row>
    <row r="15" spans="2:9" x14ac:dyDescent="0.3">
      <c r="B15" s="19" t="s">
        <v>19</v>
      </c>
      <c r="C15" s="20" t="s">
        <v>20</v>
      </c>
      <c r="E15" s="6" t="s">
        <v>11</v>
      </c>
      <c r="F15">
        <f t="shared" si="0"/>
        <v>1</v>
      </c>
      <c r="H15" s="13">
        <f t="shared" si="1"/>
        <v>2.1276595744680851E-2</v>
      </c>
      <c r="I15" s="11">
        <f t="shared" si="2"/>
        <v>0.36170212765957444</v>
      </c>
    </row>
    <row r="16" spans="2:9" x14ac:dyDescent="0.3">
      <c r="B16" s="19" t="s">
        <v>24</v>
      </c>
      <c r="C16" s="20" t="s">
        <v>25</v>
      </c>
      <c r="E16" s="6" t="s">
        <v>20</v>
      </c>
      <c r="F16">
        <f t="shared" si="0"/>
        <v>1</v>
      </c>
      <c r="H16" s="13">
        <f t="shared" si="1"/>
        <v>2.1276595744680851E-2</v>
      </c>
      <c r="I16" s="11">
        <f t="shared" si="2"/>
        <v>0.38297872340425526</v>
      </c>
    </row>
    <row r="17" spans="2:9" x14ac:dyDescent="0.3">
      <c r="B17" s="19" t="s">
        <v>29</v>
      </c>
      <c r="C17" s="20" t="s">
        <v>30</v>
      </c>
      <c r="E17" s="6" t="s">
        <v>25</v>
      </c>
      <c r="F17">
        <f t="shared" si="0"/>
        <v>3</v>
      </c>
      <c r="H17" s="13">
        <f t="shared" si="1"/>
        <v>6.3829787234042548E-2</v>
      </c>
      <c r="I17" s="11">
        <f t="shared" si="2"/>
        <v>0.4468085106382978</v>
      </c>
    </row>
    <row r="18" spans="2:9" x14ac:dyDescent="0.3">
      <c r="B18" s="19" t="s">
        <v>35</v>
      </c>
      <c r="C18" s="20" t="s">
        <v>36</v>
      </c>
      <c r="E18" s="6" t="s">
        <v>30</v>
      </c>
      <c r="F18">
        <f t="shared" si="0"/>
        <v>2</v>
      </c>
      <c r="H18" s="13">
        <f t="shared" si="1"/>
        <v>4.2553191489361701E-2</v>
      </c>
      <c r="I18" s="11">
        <f t="shared" si="2"/>
        <v>0.4893617021276595</v>
      </c>
    </row>
    <row r="19" spans="2:9" x14ac:dyDescent="0.3">
      <c r="B19" s="19" t="s">
        <v>40</v>
      </c>
      <c r="C19" s="20" t="s">
        <v>15</v>
      </c>
      <c r="E19" s="6" t="s">
        <v>36</v>
      </c>
      <c r="F19">
        <f t="shared" si="0"/>
        <v>4</v>
      </c>
      <c r="H19" s="13">
        <f t="shared" si="1"/>
        <v>8.5106382978723402E-2</v>
      </c>
      <c r="I19" s="11">
        <f t="shared" si="2"/>
        <v>0.57446808510638292</v>
      </c>
    </row>
    <row r="20" spans="2:9" x14ac:dyDescent="0.3">
      <c r="B20" s="19" t="s">
        <v>6</v>
      </c>
      <c r="C20" s="20" t="s">
        <v>7</v>
      </c>
      <c r="E20" s="6" t="s">
        <v>7</v>
      </c>
      <c r="F20">
        <f t="shared" si="0"/>
        <v>1</v>
      </c>
      <c r="H20" s="13">
        <f t="shared" si="1"/>
        <v>2.1276595744680851E-2</v>
      </c>
      <c r="I20" s="11">
        <f t="shared" si="2"/>
        <v>0.5957446808510638</v>
      </c>
    </row>
    <row r="21" spans="2:9" x14ac:dyDescent="0.3">
      <c r="B21" s="19" t="s">
        <v>12</v>
      </c>
      <c r="C21" s="20" t="s">
        <v>13</v>
      </c>
      <c r="E21" s="6" t="s">
        <v>13</v>
      </c>
      <c r="F21">
        <f t="shared" si="0"/>
        <v>1</v>
      </c>
      <c r="H21" s="13">
        <f t="shared" si="1"/>
        <v>2.1276595744680851E-2</v>
      </c>
      <c r="I21" s="11">
        <f t="shared" si="2"/>
        <v>0.61702127659574468</v>
      </c>
    </row>
    <row r="22" spans="2:9" x14ac:dyDescent="0.3">
      <c r="B22" s="19" t="s">
        <v>17</v>
      </c>
      <c r="C22" s="20" t="s">
        <v>36</v>
      </c>
      <c r="E22" s="6" t="s">
        <v>22</v>
      </c>
      <c r="F22">
        <f t="shared" si="0"/>
        <v>1</v>
      </c>
      <c r="H22" s="13">
        <f t="shared" si="1"/>
        <v>2.1276595744680851E-2</v>
      </c>
      <c r="I22" s="11">
        <f t="shared" si="2"/>
        <v>0.63829787234042556</v>
      </c>
    </row>
    <row r="23" spans="2:9" x14ac:dyDescent="0.3">
      <c r="B23" s="19" t="s">
        <v>21</v>
      </c>
      <c r="C23" s="20" t="s">
        <v>22</v>
      </c>
      <c r="E23" s="6" t="s">
        <v>27</v>
      </c>
      <c r="F23">
        <f t="shared" si="0"/>
        <v>2</v>
      </c>
      <c r="H23" s="13">
        <f t="shared" si="1"/>
        <v>4.2553191489361701E-2</v>
      </c>
      <c r="I23" s="11">
        <f t="shared" si="2"/>
        <v>0.68085106382978722</v>
      </c>
    </row>
    <row r="24" spans="2:9" x14ac:dyDescent="0.3">
      <c r="B24" s="19" t="s">
        <v>26</v>
      </c>
      <c r="C24" s="20" t="s">
        <v>27</v>
      </c>
      <c r="E24" s="6" t="s">
        <v>32</v>
      </c>
      <c r="F24">
        <f t="shared" si="0"/>
        <v>1</v>
      </c>
      <c r="H24" s="13">
        <f t="shared" si="1"/>
        <v>2.1276595744680851E-2</v>
      </c>
      <c r="I24" s="11">
        <f t="shared" si="2"/>
        <v>0.7021276595744681</v>
      </c>
    </row>
    <row r="25" spans="2:9" x14ac:dyDescent="0.3">
      <c r="B25" s="19" t="s">
        <v>31</v>
      </c>
      <c r="C25" s="20" t="s">
        <v>32</v>
      </c>
      <c r="E25" s="6" t="s">
        <v>38</v>
      </c>
      <c r="F25">
        <f t="shared" si="0"/>
        <v>1</v>
      </c>
      <c r="H25" s="13">
        <f t="shared" si="1"/>
        <v>2.1276595744680851E-2</v>
      </c>
      <c r="I25" s="11">
        <f t="shared" si="2"/>
        <v>0.72340425531914898</v>
      </c>
    </row>
    <row r="26" spans="2:9" x14ac:dyDescent="0.3">
      <c r="B26" s="19" t="s">
        <v>37</v>
      </c>
      <c r="C26" s="20" t="s">
        <v>38</v>
      </c>
      <c r="E26" s="6" t="s">
        <v>42</v>
      </c>
      <c r="F26">
        <f t="shared" si="0"/>
        <v>2</v>
      </c>
      <c r="H26" s="13">
        <f t="shared" si="1"/>
        <v>4.2553191489361701E-2</v>
      </c>
      <c r="I26" s="11">
        <f t="shared" si="2"/>
        <v>0.76595744680851063</v>
      </c>
    </row>
    <row r="27" spans="2:9" x14ac:dyDescent="0.3">
      <c r="B27" s="19" t="s">
        <v>41</v>
      </c>
      <c r="C27" s="20" t="s">
        <v>42</v>
      </c>
      <c r="E27" s="6" t="s">
        <v>52</v>
      </c>
      <c r="F27">
        <f t="shared" si="0"/>
        <v>2</v>
      </c>
      <c r="H27" s="13">
        <f t="shared" si="1"/>
        <v>4.2553191489361701E-2</v>
      </c>
      <c r="I27" s="11">
        <f t="shared" si="2"/>
        <v>0.80851063829787229</v>
      </c>
    </row>
    <row r="28" spans="2:9" x14ac:dyDescent="0.3">
      <c r="B28" s="19" t="s">
        <v>43</v>
      </c>
      <c r="C28" s="20" t="s">
        <v>36</v>
      </c>
      <c r="E28" s="6" t="s">
        <v>60</v>
      </c>
      <c r="F28">
        <f t="shared" si="0"/>
        <v>2</v>
      </c>
      <c r="H28" s="13">
        <f t="shared" si="1"/>
        <v>4.2553191489361701E-2</v>
      </c>
      <c r="I28" s="11">
        <f t="shared" si="2"/>
        <v>0.85106382978723394</v>
      </c>
    </row>
    <row r="29" spans="2:9" x14ac:dyDescent="0.3">
      <c r="B29" s="19" t="s">
        <v>47</v>
      </c>
      <c r="C29" s="20" t="s">
        <v>9</v>
      </c>
      <c r="E29" s="6" t="s">
        <v>46</v>
      </c>
      <c r="F29">
        <f t="shared" si="0"/>
        <v>2</v>
      </c>
      <c r="H29" s="13">
        <f t="shared" si="1"/>
        <v>4.2553191489361701E-2</v>
      </c>
      <c r="I29" s="11">
        <f t="shared" si="2"/>
        <v>0.89361702127659559</v>
      </c>
    </row>
    <row r="30" spans="2:9" x14ac:dyDescent="0.3">
      <c r="B30" s="19" t="s">
        <v>51</v>
      </c>
      <c r="C30" s="20" t="s">
        <v>52</v>
      </c>
      <c r="E30" s="6" t="s">
        <v>57</v>
      </c>
      <c r="F30">
        <f t="shared" si="0"/>
        <v>2</v>
      </c>
      <c r="H30" s="13">
        <f t="shared" si="1"/>
        <v>4.2553191489361701E-2</v>
      </c>
      <c r="I30" s="11">
        <f t="shared" si="2"/>
        <v>0.93617021276595724</v>
      </c>
    </row>
    <row r="31" spans="2:9" x14ac:dyDescent="0.3">
      <c r="B31" s="19" t="s">
        <v>55</v>
      </c>
      <c r="C31" s="20" t="s">
        <v>5</v>
      </c>
      <c r="E31" s="6" t="s">
        <v>69</v>
      </c>
      <c r="F31">
        <f t="shared" si="0"/>
        <v>1</v>
      </c>
      <c r="H31" s="13">
        <f t="shared" si="1"/>
        <v>2.1276595744680851E-2</v>
      </c>
      <c r="I31" s="11">
        <f t="shared" si="2"/>
        <v>0.95744680851063813</v>
      </c>
    </row>
    <row r="32" spans="2:9" x14ac:dyDescent="0.3">
      <c r="B32" s="19" t="s">
        <v>59</v>
      </c>
      <c r="C32" s="20" t="s">
        <v>60</v>
      </c>
      <c r="E32" s="6" t="s">
        <v>50</v>
      </c>
      <c r="F32">
        <f t="shared" si="0"/>
        <v>1</v>
      </c>
      <c r="H32" s="13">
        <f t="shared" si="1"/>
        <v>2.1276595744680851E-2</v>
      </c>
      <c r="I32" s="11">
        <f t="shared" si="2"/>
        <v>0.97872340425531901</v>
      </c>
    </row>
    <row r="33" spans="2:9" x14ac:dyDescent="0.3">
      <c r="B33" s="19" t="s">
        <v>64</v>
      </c>
      <c r="C33" s="20" t="s">
        <v>36</v>
      </c>
      <c r="E33" s="10" t="s">
        <v>63</v>
      </c>
      <c r="F33" s="1">
        <f t="shared" si="0"/>
        <v>1</v>
      </c>
      <c r="H33" s="14">
        <f t="shared" si="1"/>
        <v>2.1276595744680851E-2</v>
      </c>
      <c r="I33" s="12">
        <f t="shared" si="2"/>
        <v>0.99999999999999989</v>
      </c>
    </row>
    <row r="34" spans="2:9" x14ac:dyDescent="0.3">
      <c r="B34" s="19" t="s">
        <v>67</v>
      </c>
      <c r="C34" s="20" t="s">
        <v>46</v>
      </c>
      <c r="E34" s="8" t="s">
        <v>81</v>
      </c>
      <c r="F34">
        <f>SUM(F10:F33)</f>
        <v>47</v>
      </c>
      <c r="H34">
        <f>SUM(H10:H33)</f>
        <v>0.99999999999999989</v>
      </c>
    </row>
    <row r="35" spans="2:9" x14ac:dyDescent="0.3">
      <c r="B35" s="19" t="s">
        <v>71</v>
      </c>
      <c r="C35" s="20" t="s">
        <v>60</v>
      </c>
      <c r="E35" s="6"/>
    </row>
    <row r="36" spans="2:9" x14ac:dyDescent="0.3">
      <c r="B36" s="19" t="s">
        <v>44</v>
      </c>
      <c r="C36" s="20" t="s">
        <v>5</v>
      </c>
    </row>
    <row r="37" spans="2:9" x14ac:dyDescent="0.3">
      <c r="B37" s="19" t="s">
        <v>48</v>
      </c>
      <c r="C37" s="20" t="s">
        <v>25</v>
      </c>
    </row>
    <row r="38" spans="2:9" x14ac:dyDescent="0.3">
      <c r="B38" s="19" t="s">
        <v>53</v>
      </c>
      <c r="C38" s="20" t="s">
        <v>5</v>
      </c>
    </row>
    <row r="39" spans="2:9" x14ac:dyDescent="0.3">
      <c r="B39" s="19" t="s">
        <v>56</v>
      </c>
      <c r="C39" s="20" t="s">
        <v>57</v>
      </c>
    </row>
    <row r="40" spans="2:9" x14ac:dyDescent="0.3">
      <c r="B40" s="19" t="s">
        <v>61</v>
      </c>
      <c r="C40" s="20" t="s">
        <v>30</v>
      </c>
    </row>
    <row r="41" spans="2:9" x14ac:dyDescent="0.3">
      <c r="B41" s="19" t="s">
        <v>65</v>
      </c>
      <c r="C41" s="20" t="s">
        <v>25</v>
      </c>
    </row>
    <row r="42" spans="2:9" x14ac:dyDescent="0.3">
      <c r="B42" s="19" t="s">
        <v>68</v>
      </c>
      <c r="C42" s="20" t="s">
        <v>69</v>
      </c>
    </row>
    <row r="43" spans="2:9" x14ac:dyDescent="0.3">
      <c r="B43" s="19" t="s">
        <v>72</v>
      </c>
      <c r="C43" s="20" t="s">
        <v>27</v>
      </c>
    </row>
    <row r="44" spans="2:9" x14ac:dyDescent="0.3">
      <c r="B44" s="19" t="s">
        <v>45</v>
      </c>
      <c r="C44" s="20" t="s">
        <v>46</v>
      </c>
    </row>
    <row r="45" spans="2:9" x14ac:dyDescent="0.3">
      <c r="B45" s="19" t="s">
        <v>49</v>
      </c>
      <c r="C45" s="20" t="s">
        <v>50</v>
      </c>
    </row>
    <row r="46" spans="2:9" x14ac:dyDescent="0.3">
      <c r="B46" s="19" t="s">
        <v>54</v>
      </c>
      <c r="C46" s="20" t="s">
        <v>3</v>
      </c>
    </row>
    <row r="47" spans="2:9" x14ac:dyDescent="0.3">
      <c r="B47" s="19" t="s">
        <v>58</v>
      </c>
      <c r="C47" s="20" t="s">
        <v>57</v>
      </c>
    </row>
    <row r="48" spans="2:9" x14ac:dyDescent="0.3">
      <c r="B48" s="19" t="s">
        <v>62</v>
      </c>
      <c r="C48" s="20" t="s">
        <v>63</v>
      </c>
    </row>
    <row r="49" spans="2:6" x14ac:dyDescent="0.3">
      <c r="B49" s="19" t="s">
        <v>66</v>
      </c>
      <c r="C49" s="20" t="s">
        <v>42</v>
      </c>
    </row>
    <row r="50" spans="2:6" x14ac:dyDescent="0.3">
      <c r="B50" s="21" t="s">
        <v>70</v>
      </c>
      <c r="C50" s="22" t="s">
        <v>52</v>
      </c>
    </row>
    <row r="51" spans="2:6" x14ac:dyDescent="0.3">
      <c r="B51" s="9" t="s">
        <v>73</v>
      </c>
      <c r="C51" s="9" t="s">
        <v>73</v>
      </c>
    </row>
    <row r="53" spans="2:6" x14ac:dyDescent="0.3">
      <c r="E53" s="2" t="s">
        <v>75</v>
      </c>
      <c r="F53" s="2" t="s">
        <v>83</v>
      </c>
    </row>
    <row r="54" spans="2:6" x14ac:dyDescent="0.3">
      <c r="E54" s="6" t="s">
        <v>5</v>
      </c>
      <c r="F54">
        <f t="shared" ref="F54:F77" si="3">COUNTIF($C$4:$C$50, E54)</f>
        <v>8</v>
      </c>
    </row>
    <row r="55" spans="2:6" x14ac:dyDescent="0.3">
      <c r="E55" s="6" t="s">
        <v>36</v>
      </c>
      <c r="F55">
        <f t="shared" si="3"/>
        <v>4</v>
      </c>
    </row>
    <row r="56" spans="2:6" x14ac:dyDescent="0.3">
      <c r="E56" s="6" t="s">
        <v>3</v>
      </c>
      <c r="F56">
        <f t="shared" si="3"/>
        <v>3</v>
      </c>
    </row>
    <row r="57" spans="2:6" x14ac:dyDescent="0.3">
      <c r="E57" s="6" t="s">
        <v>25</v>
      </c>
      <c r="F57">
        <f t="shared" si="3"/>
        <v>3</v>
      </c>
    </row>
    <row r="58" spans="2:6" x14ac:dyDescent="0.3">
      <c r="E58" s="6" t="s">
        <v>9</v>
      </c>
      <c r="F58">
        <f t="shared" si="3"/>
        <v>2</v>
      </c>
    </row>
    <row r="59" spans="2:6" x14ac:dyDescent="0.3">
      <c r="E59" s="6" t="s">
        <v>15</v>
      </c>
      <c r="F59">
        <f t="shared" si="3"/>
        <v>2</v>
      </c>
    </row>
    <row r="60" spans="2:6" x14ac:dyDescent="0.3">
      <c r="E60" s="6" t="s">
        <v>30</v>
      </c>
      <c r="F60">
        <f t="shared" si="3"/>
        <v>2</v>
      </c>
    </row>
    <row r="61" spans="2:6" x14ac:dyDescent="0.3">
      <c r="E61" s="6" t="s">
        <v>27</v>
      </c>
      <c r="F61">
        <f t="shared" si="3"/>
        <v>2</v>
      </c>
    </row>
    <row r="62" spans="2:6" x14ac:dyDescent="0.3">
      <c r="E62" s="6" t="s">
        <v>42</v>
      </c>
      <c r="F62">
        <f t="shared" si="3"/>
        <v>2</v>
      </c>
    </row>
    <row r="63" spans="2:6" x14ac:dyDescent="0.3">
      <c r="E63" s="6" t="s">
        <v>52</v>
      </c>
      <c r="F63">
        <f t="shared" si="3"/>
        <v>2</v>
      </c>
    </row>
    <row r="64" spans="2:6" x14ac:dyDescent="0.3">
      <c r="E64" s="6" t="s">
        <v>60</v>
      </c>
      <c r="F64">
        <f t="shared" si="3"/>
        <v>2</v>
      </c>
    </row>
    <row r="65" spans="5:6" x14ac:dyDescent="0.3">
      <c r="E65" s="6" t="s">
        <v>46</v>
      </c>
      <c r="F65">
        <f t="shared" si="3"/>
        <v>2</v>
      </c>
    </row>
    <row r="66" spans="5:6" x14ac:dyDescent="0.3">
      <c r="E66" s="6" t="s">
        <v>57</v>
      </c>
      <c r="F66">
        <f t="shared" si="3"/>
        <v>2</v>
      </c>
    </row>
    <row r="67" spans="5:6" x14ac:dyDescent="0.3">
      <c r="E67" s="6" t="s">
        <v>34</v>
      </c>
      <c r="F67">
        <f t="shared" si="3"/>
        <v>1</v>
      </c>
    </row>
    <row r="68" spans="5:6" x14ac:dyDescent="0.3">
      <c r="E68" s="6" t="s">
        <v>11</v>
      </c>
      <c r="F68">
        <f t="shared" si="3"/>
        <v>1</v>
      </c>
    </row>
    <row r="69" spans="5:6" x14ac:dyDescent="0.3">
      <c r="E69" s="6" t="s">
        <v>20</v>
      </c>
      <c r="F69">
        <f t="shared" si="3"/>
        <v>1</v>
      </c>
    </row>
    <row r="70" spans="5:6" x14ac:dyDescent="0.3">
      <c r="E70" s="6" t="s">
        <v>7</v>
      </c>
      <c r="F70">
        <f t="shared" si="3"/>
        <v>1</v>
      </c>
    </row>
    <row r="71" spans="5:6" x14ac:dyDescent="0.3">
      <c r="E71" s="6" t="s">
        <v>13</v>
      </c>
      <c r="F71">
        <f t="shared" si="3"/>
        <v>1</v>
      </c>
    </row>
    <row r="72" spans="5:6" x14ac:dyDescent="0.3">
      <c r="E72" s="6" t="s">
        <v>22</v>
      </c>
      <c r="F72">
        <f t="shared" si="3"/>
        <v>1</v>
      </c>
    </row>
    <row r="73" spans="5:6" x14ac:dyDescent="0.3">
      <c r="E73" s="6" t="s">
        <v>32</v>
      </c>
      <c r="F73">
        <f t="shared" si="3"/>
        <v>1</v>
      </c>
    </row>
    <row r="74" spans="5:6" x14ac:dyDescent="0.3">
      <c r="E74" s="6" t="s">
        <v>38</v>
      </c>
      <c r="F74">
        <f t="shared" si="3"/>
        <v>1</v>
      </c>
    </row>
    <row r="75" spans="5:6" x14ac:dyDescent="0.3">
      <c r="E75" s="6" t="s">
        <v>69</v>
      </c>
      <c r="F75">
        <f t="shared" si="3"/>
        <v>1</v>
      </c>
    </row>
    <row r="76" spans="5:6" x14ac:dyDescent="0.3">
      <c r="E76" s="6" t="s">
        <v>50</v>
      </c>
      <c r="F76">
        <f t="shared" si="3"/>
        <v>1</v>
      </c>
    </row>
    <row r="77" spans="5:6" x14ac:dyDescent="0.3">
      <c r="E77" s="10" t="s">
        <v>63</v>
      </c>
      <c r="F77" s="1">
        <f t="shared" si="3"/>
        <v>1</v>
      </c>
    </row>
  </sheetData>
  <sortState xmlns:xlrd2="http://schemas.microsoft.com/office/spreadsheetml/2017/richdata2" ref="E54:F77">
    <sortCondition descending="1" ref="F54:F7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3FEFF-E072-46F3-A924-8913CE661385}">
  <dimension ref="C6:G21"/>
  <sheetViews>
    <sheetView workbookViewId="0">
      <selection activeCell="U31" sqref="U31"/>
    </sheetView>
  </sheetViews>
  <sheetFormatPr defaultRowHeight="14.4" x14ac:dyDescent="0.3"/>
  <sheetData>
    <row r="6" spans="3:7" x14ac:dyDescent="0.3">
      <c r="C6" s="2" t="s">
        <v>76</v>
      </c>
      <c r="D6" s="2">
        <v>1990</v>
      </c>
      <c r="E6" s="2">
        <v>2006</v>
      </c>
      <c r="F6" s="2">
        <v>1990</v>
      </c>
      <c r="G6" s="2">
        <v>2006</v>
      </c>
    </row>
    <row r="7" spans="3:7" x14ac:dyDescent="0.3">
      <c r="C7" t="s">
        <v>77</v>
      </c>
      <c r="D7">
        <v>40.4</v>
      </c>
      <c r="E7">
        <v>55.3</v>
      </c>
      <c r="F7">
        <f>D7/$D$11</f>
        <v>0.22210005497526111</v>
      </c>
      <c r="G7">
        <f>E7/$E$11</f>
        <v>0.25170687300864814</v>
      </c>
    </row>
    <row r="8" spans="3:7" x14ac:dyDescent="0.3">
      <c r="C8" t="s">
        <v>78</v>
      </c>
      <c r="D8">
        <v>112.6</v>
      </c>
      <c r="E8">
        <v>127.7</v>
      </c>
      <c r="F8">
        <f t="shared" ref="F8:F10" si="0">D8/$D$11</f>
        <v>0.61902144035184159</v>
      </c>
      <c r="G8">
        <f t="shared" ref="G8:G10" si="1">E8/$E$11</f>
        <v>0.58124715521165227</v>
      </c>
    </row>
    <row r="9" spans="3:7" x14ac:dyDescent="0.3">
      <c r="C9" t="s">
        <v>79</v>
      </c>
      <c r="D9">
        <v>13.8</v>
      </c>
      <c r="E9">
        <v>13.9</v>
      </c>
      <c r="F9">
        <f t="shared" si="0"/>
        <v>7.5865860362836726E-2</v>
      </c>
      <c r="G9">
        <f t="shared" si="1"/>
        <v>6.3268092853891664E-2</v>
      </c>
    </row>
    <row r="10" spans="3:7" x14ac:dyDescent="0.3">
      <c r="C10" s="1" t="s">
        <v>80</v>
      </c>
      <c r="D10" s="1">
        <v>15.1</v>
      </c>
      <c r="E10" s="1">
        <v>22.8</v>
      </c>
      <c r="F10" s="1">
        <f t="shared" si="0"/>
        <v>8.3012644310060474E-2</v>
      </c>
      <c r="G10" s="1">
        <f t="shared" si="1"/>
        <v>0.10377787892580792</v>
      </c>
    </row>
    <row r="11" spans="3:7" x14ac:dyDescent="0.3">
      <c r="C11" t="s">
        <v>81</v>
      </c>
      <c r="D11">
        <f>SUM(D7:D10)</f>
        <v>181.9</v>
      </c>
      <c r="E11">
        <f>SUM(E7:E10)</f>
        <v>219.70000000000002</v>
      </c>
      <c r="F11">
        <f t="shared" ref="F11:G11" si="2">SUM(F7:F10)</f>
        <v>0.99999999999999989</v>
      </c>
      <c r="G11">
        <f t="shared" si="2"/>
        <v>1</v>
      </c>
    </row>
    <row r="17" spans="3:4" x14ac:dyDescent="0.3">
      <c r="C17" s="2" t="s">
        <v>76</v>
      </c>
      <c r="D17" s="2">
        <v>2006</v>
      </c>
    </row>
    <row r="18" spans="3:4" x14ac:dyDescent="0.3">
      <c r="C18" t="s">
        <v>77</v>
      </c>
      <c r="D18" s="3">
        <v>0.25170687300864814</v>
      </c>
    </row>
    <row r="19" spans="3:4" x14ac:dyDescent="0.3">
      <c r="C19" t="s">
        <v>78</v>
      </c>
      <c r="D19" s="3">
        <v>0.58124715521165227</v>
      </c>
    </row>
    <row r="20" spans="3:4" x14ac:dyDescent="0.3">
      <c r="C20" t="s">
        <v>79</v>
      </c>
      <c r="D20" s="3">
        <v>6.3268092853891664E-2</v>
      </c>
    </row>
    <row r="21" spans="3:4" x14ac:dyDescent="0.3">
      <c r="C21" t="s">
        <v>80</v>
      </c>
      <c r="D21" s="3">
        <v>0.10377787892580792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88C94-F9D1-4DE7-BD04-F160585C3A68}">
  <dimension ref="B3:N57"/>
  <sheetViews>
    <sheetView workbookViewId="0">
      <selection activeCell="V46" sqref="V46"/>
    </sheetView>
  </sheetViews>
  <sheetFormatPr defaultRowHeight="14.4" x14ac:dyDescent="0.3"/>
  <cols>
    <col min="4" max="4" width="10.6640625" bestFit="1" customWidth="1"/>
    <col min="8" max="9" width="10.6640625" bestFit="1" customWidth="1"/>
  </cols>
  <sheetData>
    <row r="3" spans="2:14" x14ac:dyDescent="0.3">
      <c r="H3" t="s">
        <v>94</v>
      </c>
    </row>
    <row r="5" spans="2:14" x14ac:dyDescent="0.3">
      <c r="B5" s="23" t="s">
        <v>87</v>
      </c>
      <c r="D5" s="2" t="s">
        <v>1</v>
      </c>
      <c r="E5">
        <f>MAX(B6:B50)</f>
        <v>738</v>
      </c>
      <c r="G5" s="2" t="s">
        <v>89</v>
      </c>
      <c r="H5" s="2" t="s">
        <v>90</v>
      </c>
      <c r="I5" s="2" t="s">
        <v>91</v>
      </c>
      <c r="J5" s="2" t="s">
        <v>84</v>
      </c>
      <c r="K5" s="2" t="s">
        <v>106</v>
      </c>
      <c r="L5" s="2" t="s">
        <v>85</v>
      </c>
      <c r="M5" s="2" t="s">
        <v>102</v>
      </c>
      <c r="N5" s="2" t="s">
        <v>86</v>
      </c>
    </row>
    <row r="6" spans="2:14" x14ac:dyDescent="0.3">
      <c r="B6" s="15">
        <v>728</v>
      </c>
      <c r="D6" s="2" t="s">
        <v>0</v>
      </c>
      <c r="E6">
        <f>MIN(B6:B50)</f>
        <v>672</v>
      </c>
      <c r="G6" t="s">
        <v>95</v>
      </c>
      <c r="H6">
        <v>670</v>
      </c>
      <c r="I6">
        <v>679</v>
      </c>
      <c r="J6">
        <f t="shared" ref="J6:J12" si="0">(H6+H7)/2</f>
        <v>675</v>
      </c>
      <c r="K6">
        <v>2</v>
      </c>
      <c r="L6">
        <f t="shared" ref="L6:L12" si="1">K6/$K$13</f>
        <v>4.4444444444444446E-2</v>
      </c>
      <c r="M6">
        <f>L6</f>
        <v>4.4444444444444446E-2</v>
      </c>
      <c r="N6">
        <f>K6</f>
        <v>2</v>
      </c>
    </row>
    <row r="7" spans="2:14" x14ac:dyDescent="0.3">
      <c r="B7" s="15">
        <v>730</v>
      </c>
      <c r="D7" s="2" t="s">
        <v>88</v>
      </c>
      <c r="E7">
        <f>(E5-E6)/7</f>
        <v>9.4285714285714288</v>
      </c>
      <c r="G7" t="s">
        <v>96</v>
      </c>
      <c r="H7">
        <v>680</v>
      </c>
      <c r="I7">
        <v>689</v>
      </c>
      <c r="J7">
        <f t="shared" si="0"/>
        <v>685</v>
      </c>
      <c r="K7">
        <v>0</v>
      </c>
      <c r="L7">
        <f t="shared" si="1"/>
        <v>0</v>
      </c>
      <c r="M7">
        <f>M6+L7</f>
        <v>4.4444444444444446E-2</v>
      </c>
      <c r="N7">
        <f>N6+K7</f>
        <v>2</v>
      </c>
    </row>
    <row r="8" spans="2:14" x14ac:dyDescent="0.3">
      <c r="B8" s="15">
        <v>726</v>
      </c>
      <c r="G8" t="s">
        <v>97</v>
      </c>
      <c r="H8">
        <v>690</v>
      </c>
      <c r="I8">
        <v>699</v>
      </c>
      <c r="J8">
        <f t="shared" si="0"/>
        <v>695</v>
      </c>
      <c r="K8">
        <v>7</v>
      </c>
      <c r="L8">
        <f t="shared" si="1"/>
        <v>0.15555555555555556</v>
      </c>
      <c r="M8">
        <f t="shared" ref="M8:M12" si="2">M7+L8</f>
        <v>0.2</v>
      </c>
      <c r="N8">
        <f t="shared" ref="N8:N12" si="3">N7+K8</f>
        <v>9</v>
      </c>
    </row>
    <row r="9" spans="2:14" x14ac:dyDescent="0.3">
      <c r="B9" s="15">
        <v>698</v>
      </c>
      <c r="G9" t="s">
        <v>98</v>
      </c>
      <c r="H9">
        <v>700</v>
      </c>
      <c r="I9">
        <v>709</v>
      </c>
      <c r="J9">
        <f t="shared" si="0"/>
        <v>705</v>
      </c>
      <c r="K9">
        <v>9</v>
      </c>
      <c r="L9">
        <f t="shared" si="1"/>
        <v>0.2</v>
      </c>
      <c r="M9">
        <f t="shared" si="2"/>
        <v>0.4</v>
      </c>
      <c r="N9">
        <f t="shared" si="3"/>
        <v>18</v>
      </c>
    </row>
    <row r="10" spans="2:14" x14ac:dyDescent="0.3">
      <c r="B10" s="15">
        <v>721</v>
      </c>
      <c r="G10" t="s">
        <v>99</v>
      </c>
      <c r="H10">
        <v>710</v>
      </c>
      <c r="I10">
        <v>719</v>
      </c>
      <c r="J10">
        <f t="shared" si="0"/>
        <v>715</v>
      </c>
      <c r="K10">
        <v>9</v>
      </c>
      <c r="L10">
        <f t="shared" si="1"/>
        <v>0.2</v>
      </c>
      <c r="M10">
        <f t="shared" si="2"/>
        <v>0.60000000000000009</v>
      </c>
      <c r="N10">
        <f t="shared" si="3"/>
        <v>27</v>
      </c>
    </row>
    <row r="11" spans="2:14" x14ac:dyDescent="0.3">
      <c r="B11" s="15">
        <v>722</v>
      </c>
      <c r="G11" t="s">
        <v>100</v>
      </c>
      <c r="H11">
        <v>720</v>
      </c>
      <c r="I11">
        <v>729</v>
      </c>
      <c r="J11">
        <f t="shared" si="0"/>
        <v>725</v>
      </c>
      <c r="K11">
        <v>11</v>
      </c>
      <c r="L11">
        <f t="shared" si="1"/>
        <v>0.24444444444444444</v>
      </c>
      <c r="M11">
        <f t="shared" si="2"/>
        <v>0.84444444444444455</v>
      </c>
      <c r="N11">
        <f t="shared" si="3"/>
        <v>38</v>
      </c>
    </row>
    <row r="12" spans="2:14" x14ac:dyDescent="0.3">
      <c r="B12" s="15">
        <v>700</v>
      </c>
      <c r="G12" t="s">
        <v>101</v>
      </c>
      <c r="H12">
        <v>730</v>
      </c>
      <c r="I12">
        <v>739</v>
      </c>
      <c r="J12">
        <f t="shared" si="0"/>
        <v>735</v>
      </c>
      <c r="K12" s="1">
        <v>7</v>
      </c>
      <c r="L12" s="1">
        <f t="shared" si="1"/>
        <v>0.15555555555555556</v>
      </c>
      <c r="M12" s="1">
        <f t="shared" si="2"/>
        <v>1</v>
      </c>
      <c r="N12" s="1">
        <f t="shared" si="3"/>
        <v>45</v>
      </c>
    </row>
    <row r="13" spans="2:14" x14ac:dyDescent="0.3">
      <c r="B13" s="15">
        <v>720</v>
      </c>
      <c r="G13" t="s">
        <v>105</v>
      </c>
      <c r="H13">
        <v>740</v>
      </c>
      <c r="K13">
        <f>SUM(K6:K12)</f>
        <v>45</v>
      </c>
      <c r="L13">
        <f>SUM(L6:L12)</f>
        <v>1</v>
      </c>
    </row>
    <row r="14" spans="2:14" x14ac:dyDescent="0.3">
      <c r="B14" s="15">
        <v>729</v>
      </c>
    </row>
    <row r="15" spans="2:14" ht="15" thickBot="1" x14ac:dyDescent="0.35">
      <c r="B15" s="15">
        <v>678</v>
      </c>
    </row>
    <row r="16" spans="2:14" x14ac:dyDescent="0.3">
      <c r="B16" s="15">
        <v>722</v>
      </c>
      <c r="H16" s="5" t="s">
        <v>93</v>
      </c>
      <c r="I16" s="5" t="s">
        <v>83</v>
      </c>
    </row>
    <row r="17" spans="2:9" x14ac:dyDescent="0.3">
      <c r="B17" s="15">
        <v>716</v>
      </c>
      <c r="H17" t="s">
        <v>95</v>
      </c>
      <c r="I17">
        <v>2</v>
      </c>
    </row>
    <row r="18" spans="2:9" x14ac:dyDescent="0.3">
      <c r="B18" s="15">
        <v>702</v>
      </c>
      <c r="H18" t="s">
        <v>96</v>
      </c>
      <c r="I18">
        <v>0</v>
      </c>
    </row>
    <row r="19" spans="2:9" x14ac:dyDescent="0.3">
      <c r="B19" s="15">
        <v>703</v>
      </c>
      <c r="H19" t="s">
        <v>97</v>
      </c>
      <c r="I19">
        <v>7</v>
      </c>
    </row>
    <row r="20" spans="2:9" x14ac:dyDescent="0.3">
      <c r="B20" s="15">
        <v>718</v>
      </c>
      <c r="H20" t="s">
        <v>98</v>
      </c>
      <c r="I20">
        <v>9</v>
      </c>
    </row>
    <row r="21" spans="2:9" x14ac:dyDescent="0.3">
      <c r="B21" s="15">
        <v>703</v>
      </c>
      <c r="H21" t="s">
        <v>99</v>
      </c>
      <c r="I21">
        <v>9</v>
      </c>
    </row>
    <row r="22" spans="2:9" x14ac:dyDescent="0.3">
      <c r="B22" s="15">
        <v>723</v>
      </c>
      <c r="H22" t="s">
        <v>100</v>
      </c>
      <c r="I22">
        <v>11</v>
      </c>
    </row>
    <row r="23" spans="2:9" x14ac:dyDescent="0.3">
      <c r="B23" s="15">
        <v>699</v>
      </c>
      <c r="H23" t="s">
        <v>101</v>
      </c>
      <c r="I23">
        <v>7</v>
      </c>
    </row>
    <row r="24" spans="2:9" ht="15" thickBot="1" x14ac:dyDescent="0.35">
      <c r="B24" s="15">
        <v>723</v>
      </c>
      <c r="H24" s="4" t="s">
        <v>82</v>
      </c>
      <c r="I24" s="4">
        <v>0</v>
      </c>
    </row>
    <row r="25" spans="2:9" x14ac:dyDescent="0.3">
      <c r="B25" s="15">
        <v>708</v>
      </c>
    </row>
    <row r="26" spans="2:9" x14ac:dyDescent="0.3">
      <c r="B26" s="15">
        <v>736</v>
      </c>
    </row>
    <row r="27" spans="2:9" x14ac:dyDescent="0.3">
      <c r="B27" s="15">
        <v>738</v>
      </c>
    </row>
    <row r="28" spans="2:9" x14ac:dyDescent="0.3">
      <c r="B28" s="15">
        <v>735</v>
      </c>
    </row>
    <row r="29" spans="2:9" x14ac:dyDescent="0.3">
      <c r="B29" s="15">
        <v>695</v>
      </c>
    </row>
    <row r="30" spans="2:9" x14ac:dyDescent="0.3">
      <c r="B30" s="15">
        <v>706</v>
      </c>
    </row>
    <row r="31" spans="2:9" x14ac:dyDescent="0.3">
      <c r="B31" s="15">
        <v>711</v>
      </c>
    </row>
    <row r="32" spans="2:9" x14ac:dyDescent="0.3">
      <c r="B32" s="15">
        <v>714</v>
      </c>
    </row>
    <row r="33" spans="2:9" x14ac:dyDescent="0.3">
      <c r="B33" s="15">
        <v>735</v>
      </c>
      <c r="H33" s="2" t="s">
        <v>84</v>
      </c>
      <c r="I33" s="2" t="s">
        <v>92</v>
      </c>
    </row>
    <row r="34" spans="2:9" x14ac:dyDescent="0.3">
      <c r="B34" s="15">
        <v>714</v>
      </c>
      <c r="H34">
        <v>665</v>
      </c>
      <c r="I34">
        <v>0</v>
      </c>
    </row>
    <row r="35" spans="2:9" x14ac:dyDescent="0.3">
      <c r="B35" s="15">
        <v>719</v>
      </c>
      <c r="H35">
        <v>675</v>
      </c>
      <c r="I35">
        <v>2</v>
      </c>
    </row>
    <row r="36" spans="2:9" x14ac:dyDescent="0.3">
      <c r="B36" s="15">
        <v>725</v>
      </c>
      <c r="H36">
        <v>685</v>
      </c>
      <c r="I36">
        <v>0</v>
      </c>
    </row>
    <row r="37" spans="2:9" x14ac:dyDescent="0.3">
      <c r="B37" s="15">
        <v>699</v>
      </c>
      <c r="H37">
        <v>695</v>
      </c>
      <c r="I37">
        <v>7</v>
      </c>
    </row>
    <row r="38" spans="2:9" x14ac:dyDescent="0.3">
      <c r="B38" s="15">
        <v>702</v>
      </c>
      <c r="H38">
        <v>705</v>
      </c>
      <c r="I38">
        <v>9</v>
      </c>
    </row>
    <row r="39" spans="2:9" x14ac:dyDescent="0.3">
      <c r="B39" s="15">
        <v>733</v>
      </c>
      <c r="H39">
        <v>715</v>
      </c>
      <c r="I39">
        <v>9</v>
      </c>
    </row>
    <row r="40" spans="2:9" x14ac:dyDescent="0.3">
      <c r="B40" s="15">
        <v>696</v>
      </c>
      <c r="H40">
        <v>725</v>
      </c>
      <c r="I40">
        <v>11</v>
      </c>
    </row>
    <row r="41" spans="2:9" x14ac:dyDescent="0.3">
      <c r="B41" s="15">
        <v>700</v>
      </c>
      <c r="H41">
        <v>735</v>
      </c>
      <c r="I41">
        <v>7</v>
      </c>
    </row>
    <row r="42" spans="2:9" x14ac:dyDescent="0.3">
      <c r="B42" s="15">
        <v>703</v>
      </c>
      <c r="H42">
        <v>745</v>
      </c>
      <c r="I42">
        <v>0</v>
      </c>
    </row>
    <row r="43" spans="2:9" x14ac:dyDescent="0.3">
      <c r="B43" s="15">
        <v>713</v>
      </c>
    </row>
    <row r="44" spans="2:9" x14ac:dyDescent="0.3">
      <c r="B44" s="15">
        <v>672</v>
      </c>
    </row>
    <row r="45" spans="2:9" x14ac:dyDescent="0.3">
      <c r="B45" s="15">
        <v>711</v>
      </c>
    </row>
    <row r="46" spans="2:9" x14ac:dyDescent="0.3">
      <c r="B46" s="15">
        <v>695</v>
      </c>
    </row>
    <row r="47" spans="2:9" x14ac:dyDescent="0.3">
      <c r="B47" s="15">
        <v>731</v>
      </c>
    </row>
    <row r="48" spans="2:9" x14ac:dyDescent="0.3">
      <c r="B48" s="15">
        <v>726</v>
      </c>
    </row>
    <row r="49" spans="2:9" x14ac:dyDescent="0.3">
      <c r="B49" s="15">
        <v>695</v>
      </c>
    </row>
    <row r="50" spans="2:9" x14ac:dyDescent="0.3">
      <c r="B50" s="16">
        <v>718</v>
      </c>
      <c r="H50" s="2" t="s">
        <v>91</v>
      </c>
      <c r="I50" t="s">
        <v>86</v>
      </c>
    </row>
    <row r="51" spans="2:9" x14ac:dyDescent="0.3">
      <c r="H51">
        <v>679</v>
      </c>
      <c r="I51">
        <v>2</v>
      </c>
    </row>
    <row r="52" spans="2:9" x14ac:dyDescent="0.3">
      <c r="H52">
        <v>689</v>
      </c>
      <c r="I52">
        <v>2</v>
      </c>
    </row>
    <row r="53" spans="2:9" x14ac:dyDescent="0.3">
      <c r="H53">
        <v>699</v>
      </c>
      <c r="I53">
        <v>9</v>
      </c>
    </row>
    <row r="54" spans="2:9" x14ac:dyDescent="0.3">
      <c r="H54">
        <v>709</v>
      </c>
      <c r="I54">
        <v>18</v>
      </c>
    </row>
    <row r="55" spans="2:9" x14ac:dyDescent="0.3">
      <c r="H55">
        <v>719</v>
      </c>
      <c r="I55">
        <v>27</v>
      </c>
    </row>
    <row r="56" spans="2:9" x14ac:dyDescent="0.3">
      <c r="H56">
        <v>729</v>
      </c>
      <c r="I56">
        <v>38</v>
      </c>
    </row>
    <row r="57" spans="2:9" x14ac:dyDescent="0.3">
      <c r="H57">
        <v>739</v>
      </c>
      <c r="I57">
        <v>45</v>
      </c>
    </row>
  </sheetData>
  <sortState xmlns:xlrd2="http://schemas.microsoft.com/office/spreadsheetml/2017/richdata2" ref="H17:H23">
    <sortCondition ref="H1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Qualitative data</vt:lpstr>
      <vt:lpstr>Quantitative data</vt:lpstr>
      <vt:lpstr>Quantitative data 2</vt:lpstr>
      <vt:lpstr>'Qualitative data'!Extract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Elam, Emmett</dc:creator>
  <cp:lastModifiedBy>syed.m.fuad@outlook.com</cp:lastModifiedBy>
  <dcterms:created xsi:type="dcterms:W3CDTF">2018-01-25T19:54:35Z</dcterms:created>
  <dcterms:modified xsi:type="dcterms:W3CDTF">2024-02-14T03:43:01Z</dcterms:modified>
</cp:coreProperties>
</file>